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inBusiness\Software\Excel\"/>
    </mc:Choice>
  </mc:AlternateContent>
  <xr:revisionPtr revIDLastSave="0" documentId="13_ncr:1_{B09E7906-C5EF-4F2D-8631-D4F071E73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eweaverBurkAnalysis" sheetId="1" r:id="rId1"/>
    <sheet name="RawData" sheetId="4" r:id="rId2"/>
  </sheets>
  <definedNames>
    <definedName name="solver_adj" localSheetId="0" hidden="1">LineweaverBurkAnalysis!#REF!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LineweaverBurkAnalysis!#REF!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WLINREG">_xlfn.LAMBDA(_xlpm.i,_xlpm.x,_xlpm.b,_xlpm.y,IF(_xlpm.i&lt;=1,_xlpm.b,MMULT(MINVERSE(MMULT(TRANSPOSE(_xlpm.x),MMULT(_xlfn.MUNIT(COUNT(_xlpm.y))*1/(MMULT(_xlpm.x,WLINREG(_xlpm.i-1,_xlpm.x,_xlpm.b,_xlpm.y)))^2,_xlpm.x))),MMULT(TRANSPOSE(_xlpm.x),MMULT(_xlfn.MUNIT(COUNT(_xlpm.y))*1/(MMULT(_xlpm.x,WLINREG(_xlpm.i-1,_xlpm.x,_xlpm.b,_xlpm.y)))^2,_xlpm.y)))))</definedName>
  </definedNames>
  <calcPr calcId="191029" iterate="1" iterateCount="10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2" i="1" a="1"/>
  <c r="L2" i="1" s="1"/>
  <c r="A20" i="4" a="1"/>
  <c r="A20" i="4" s="1"/>
  <c r="B20" i="4" a="1"/>
  <c r="B20" i="4" s="1"/>
  <c r="A36" i="4"/>
  <c r="D2" i="1" l="1" a="1"/>
  <c r="D2" i="1"/>
  <c r="E2" i="1" a="1"/>
  <c r="E2" i="1"/>
  <c r="F2" i="1" a="1"/>
  <c r="F2" i="1"/>
  <c r="F5" i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</author>
  </authors>
  <commentList>
    <comment ref="C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marei:</t>
        </r>
        <r>
          <rPr>
            <sz val="9"/>
            <color indexed="81"/>
            <rFont val="Segoe UI"/>
            <family val="2"/>
          </rPr>
          <t xml:space="preserve">
=0.1+1.5*B2:B21+0.125*(-0.5+1.5*B2:B21)*NORM.S.INV(RANDARRAY(COUNT(B2:B21)))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<sst xmlns="http://schemas.openxmlformats.org/spreadsheetml/2006/main" count="17" uniqueCount="15">
  <si>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>x</t>
  </si>
  <si>
    <t>y</t>
  </si>
  <si>
    <t>bhat</t>
  </si>
  <si>
    <t>yhat = X*b</t>
  </si>
  <si>
    <t>W (diagonal)</t>
  </si>
  <si>
    <t>Slope</t>
  </si>
  <si>
    <t>Intercept</t>
  </si>
  <si>
    <t>[ONPG]</t>
  </si>
  <si>
    <t>Linearized data (double-reciprocal)</t>
  </si>
  <si>
    <t xml:space="preserve">Also interesting ressource: </t>
  </si>
  <si>
    <t>Vmax</t>
  </si>
  <si>
    <t>Km</t>
  </si>
  <si>
    <t>v in mM/min</t>
  </si>
  <si>
    <t>v</t>
  </si>
  <si>
    <t>[ONPG] in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</si>
</sst>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"/>
    <numFmt numFmtId="172" formatCode="0.0000000"/>
    <numFmt numFmtId="173" formatCode="0.0"/>
  </numFmts>
  <fonts count="9">
    <font>
      <sz val="18"/>
      <color theme="1"/>
      <name val="Schriftart für Textkörper"/>
      <family val="2"/>
    </font>
    <font>
      <b/>
      <sz val="1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8"/>
      <color theme="1"/>
      <name val="Schriftart für Textkörper"/>
    </font>
    <font>
      <sz val="10"/>
      <name val="Arial"/>
      <family val="2"/>
    </font>
    <font>
      <sz val="9"/>
      <name val="Schriftart für Textkörper"/>
      <family val="2"/>
    </font>
    <font>
      <u/>
      <sz val="18"/>
      <color theme="10"/>
      <name val="Schriftart für Textkörper"/>
      <family val="2"/>
    </font>
    <font>
      <sz val="18"/>
      <color theme="1"/>
      <name val="Schriftart für Textkörp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quotePrefix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1"/>
    <xf numFmtId="172" fontId="0" fillId="0" borderId="0" xfId="0" applyNumberFormat="1"/>
    <xf numFmtId="173" fontId="0" fillId="0" borderId="0" xfId="0" applyNumberForma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LineweaverBurkAnalysis!$C$1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alpha val="7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LineweaverBurkAnalysis!$B$2:$B$21</c:f>
              <c:numCache>
                <c:formatCode>0.000</c:formatCode>
                <c:ptCount val="20"/>
                <c:pt idx="0">
                  <c:v>2</c:v>
                </c:pt>
                <c:pt idx="1">
                  <c:v>0.5</c:v>
                </c:pt>
                <c:pt idx="2">
                  <c:v>0.2857142857142857</c:v>
                </c:pt>
                <c:pt idx="3">
                  <c:v>0.2</c:v>
                </c:pt>
                <c:pt idx="4">
                  <c:v>0.15384615384615385</c:v>
                </c:pt>
                <c:pt idx="5">
                  <c:v>0.125</c:v>
                </c:pt>
                <c:pt idx="6">
                  <c:v>0.10526315789473684</c:v>
                </c:pt>
                <c:pt idx="7">
                  <c:v>9.0909090909090912E-2</c:v>
                </c:pt>
                <c:pt idx="8">
                  <c:v>0.08</c:v>
                </c:pt>
                <c:pt idx="9">
                  <c:v>7.1428571428571425E-2</c:v>
                </c:pt>
                <c:pt idx="10">
                  <c:v>6.4516129032258063E-2</c:v>
                </c:pt>
                <c:pt idx="11">
                  <c:v>5.8823529411764705E-2</c:v>
                </c:pt>
                <c:pt idx="12">
                  <c:v>5.4054054054054057E-2</c:v>
                </c:pt>
                <c:pt idx="13">
                  <c:v>0.05</c:v>
                </c:pt>
              </c:numCache>
            </c:numRef>
          </c:xVal>
          <c:yVal>
            <c:numRef>
              <c:f>LineweaverBurkAnalysis!$C$2:$C$21</c:f>
              <c:numCache>
                <c:formatCode>0.0000</c:formatCode>
                <c:ptCount val="20"/>
                <c:pt idx="0">
                  <c:v>6.3394496343405451E-2</c:v>
                </c:pt>
                <c:pt idx="1">
                  <c:v>2.1780404300932876E-2</c:v>
                </c:pt>
                <c:pt idx="2">
                  <c:v>1.7293770489875449E-2</c:v>
                </c:pt>
                <c:pt idx="3">
                  <c:v>1.3585941267975897E-2</c:v>
                </c:pt>
                <c:pt idx="4">
                  <c:v>1.4332074451687077E-2</c:v>
                </c:pt>
                <c:pt idx="5">
                  <c:v>1.2285469594261311E-2</c:v>
                </c:pt>
                <c:pt idx="6">
                  <c:v>1.2350346223430854E-2</c:v>
                </c:pt>
                <c:pt idx="7">
                  <c:v>1.1490915224968564E-2</c:v>
                </c:pt>
                <c:pt idx="8">
                  <c:v>1.1565525758392004E-2</c:v>
                </c:pt>
                <c:pt idx="9">
                  <c:v>1.1609309133496257E-2</c:v>
                </c:pt>
                <c:pt idx="10">
                  <c:v>1.1098912173420059E-2</c:v>
                </c:pt>
                <c:pt idx="11">
                  <c:v>1.0826135937726333E-2</c:v>
                </c:pt>
                <c:pt idx="12">
                  <c:v>1.0870128809939384E-2</c:v>
                </c:pt>
                <c:pt idx="13">
                  <c:v>1.063808850570494E-2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B9-48C0-B859-2E8BF5D8692F}"/>
            </c:ext>
          </c:extLst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LineweaverBurkAnalysis!$B$2:$B$15</c:f>
              <c:numCache>
                <c:formatCode>0.000</c:formatCode>
                <c:ptCount val="14"/>
                <c:pt idx="0">
                  <c:v>2</c:v>
                </c:pt>
                <c:pt idx="1">
                  <c:v>0.5</c:v>
                </c:pt>
                <c:pt idx="2">
                  <c:v>0.2857142857142857</c:v>
                </c:pt>
                <c:pt idx="3">
                  <c:v>0.2</c:v>
                </c:pt>
                <c:pt idx="4">
                  <c:v>0.15384615384615385</c:v>
                </c:pt>
                <c:pt idx="5">
                  <c:v>0.125</c:v>
                </c:pt>
                <c:pt idx="6">
                  <c:v>0.10526315789473684</c:v>
                </c:pt>
                <c:pt idx="7">
                  <c:v>9.0909090909090912E-2</c:v>
                </c:pt>
                <c:pt idx="8">
                  <c:v>0.08</c:v>
                </c:pt>
                <c:pt idx="9">
                  <c:v>7.1428571428571425E-2</c:v>
                </c:pt>
                <c:pt idx="10">
                  <c:v>6.4516129032258063E-2</c:v>
                </c:pt>
                <c:pt idx="11">
                  <c:v>5.8823529411764705E-2</c:v>
                </c:pt>
                <c:pt idx="12">
                  <c:v>5.4054054054054057E-2</c:v>
                </c:pt>
                <c:pt idx="13">
                  <c:v>0.05</c:v>
                </c:pt>
              </c:numCache>
            </c:numRef>
          </c:xVal>
          <c:yVal>
            <c:numRef>
              <c:f>LineweaverBurkAnalysis!$D$2:$D$15</c:f>
              <c:numCache>
                <c:formatCode>0.000</c:formatCode>
                <c:ptCount val="14"/>
                <c:pt idx="0">
                  <c:v>6.0716463368158204E-2</c:v>
                </c:pt>
                <c:pt idx="1">
                  <c:v>2.2269020337485297E-2</c:v>
                </c:pt>
                <c:pt idx="2">
                  <c:v>1.6776528475960596E-2</c:v>
                </c:pt>
                <c:pt idx="3">
                  <c:v>1.4579531731350716E-2</c:v>
                </c:pt>
                <c:pt idx="4">
                  <c:v>1.3396533484253088E-2</c:v>
                </c:pt>
                <c:pt idx="5">
                  <c:v>1.2657159579817071E-2</c:v>
                </c:pt>
                <c:pt idx="6">
                  <c:v>1.2151272171518743E-2</c:v>
                </c:pt>
                <c:pt idx="7">
                  <c:v>1.1783354056392687E-2</c:v>
                </c:pt>
                <c:pt idx="8">
                  <c:v>1.1503736288896883E-2</c:v>
                </c:pt>
                <c:pt idx="9">
                  <c:v>1.1284036614435895E-2</c:v>
                </c:pt>
                <c:pt idx="10">
                  <c:v>1.1106859457612517E-2</c:v>
                </c:pt>
                <c:pt idx="11" formatCode="0.00000">
                  <c:v>1.0960948857875619E-2</c:v>
                </c:pt>
                <c:pt idx="12" formatCode="0.0000000">
                  <c:v>1.0838699436474433E-2</c:v>
                </c:pt>
                <c:pt idx="13">
                  <c:v>1.0734787428283425E-2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31-431B-A0B2-EEEDA4873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80592"/>
        <c:axId val="846080952"/>
      </c:scatterChart>
      <c:valAx>
        <c:axId val="846080592"/>
        <c:scaling>
          <c:orientation val="minMax"/>
        </c:scaling>
        <c:delete val="0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x-values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80952"/>
        <c:crosses val="autoZero"/>
        <c:crossBetween val="midCat"/>
      </c:valAx>
      <c:valAx>
        <c:axId val="846080952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y-values</a:t>
                </a:r>
              </a:p>
            </c:rich>
          </c:tx>
          <c:layout>
            <c:manualLayout>
              <c:xMode val="edge"/>
              <c:yMode val="edge"/>
              <c:x val="6.8610647003803657E-3"/>
              <c:y val="0.31929741752308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8059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RawData!$B$1</c:f>
              <c:strCache>
                <c:ptCount val="1"/>
                <c:pt idx="0">
                  <c:v>v in mM/min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alpha val="7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RawData!$A$2:$A$15</c:f>
              <c:numCache>
                <c:formatCode>0.0</c:formatCode>
                <c:ptCount val="14"/>
                <c:pt idx="0">
                  <c:v>0.5</c:v>
                </c:pt>
                <c:pt idx="1">
                  <c:v>2</c:v>
                </c:pt>
                <c:pt idx="2">
                  <c:v>3.5</c:v>
                </c:pt>
                <c:pt idx="3">
                  <c:v>5</c:v>
                </c:pt>
                <c:pt idx="4">
                  <c:v>6.5</c:v>
                </c:pt>
                <c:pt idx="5">
                  <c:v>8</c:v>
                </c:pt>
                <c:pt idx="6">
                  <c:v>9.5</c:v>
                </c:pt>
                <c:pt idx="7">
                  <c:v>11</c:v>
                </c:pt>
                <c:pt idx="8">
                  <c:v>12.5</c:v>
                </c:pt>
                <c:pt idx="9">
                  <c:v>14</c:v>
                </c:pt>
                <c:pt idx="10">
                  <c:v>15.5</c:v>
                </c:pt>
                <c:pt idx="11">
                  <c:v>17</c:v>
                </c:pt>
                <c:pt idx="12">
                  <c:v>18.5</c:v>
                </c:pt>
                <c:pt idx="13">
                  <c:v>20</c:v>
                </c:pt>
              </c:numCache>
            </c:numRef>
          </c:xVal>
          <c:yVal>
            <c:numRef>
              <c:f>RawData!$B$2:$B$15</c:f>
              <c:numCache>
                <c:formatCode>0.0</c:formatCode>
                <c:ptCount val="14"/>
                <c:pt idx="0">
                  <c:v>15.774240000000001</c:v>
                </c:pt>
                <c:pt idx="1">
                  <c:v>45.91283</c:v>
                </c:pt>
                <c:pt idx="2">
                  <c:v>57.824289999999998</c:v>
                </c:pt>
                <c:pt idx="3">
                  <c:v>73.605500000000006</c:v>
                </c:pt>
                <c:pt idx="4">
                  <c:v>69.773570000000007</c:v>
                </c:pt>
                <c:pt idx="5">
                  <c:v>81.396969999999996</c:v>
                </c:pt>
                <c:pt idx="6">
                  <c:v>80.969390000000004</c:v>
                </c:pt>
                <c:pt idx="7">
                  <c:v>87.025270000000006</c:v>
                </c:pt>
                <c:pt idx="8">
                  <c:v>86.463859999999997</c:v>
                </c:pt>
                <c:pt idx="9">
                  <c:v>86.137770000000003</c:v>
                </c:pt>
                <c:pt idx="10">
                  <c:v>90.098920000000007</c:v>
                </c:pt>
                <c:pt idx="11">
                  <c:v>92.369060000000005</c:v>
                </c:pt>
                <c:pt idx="12">
                  <c:v>91.995230000000006</c:v>
                </c:pt>
                <c:pt idx="13">
                  <c:v>94.001850000000005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4-4055-A592-200316B02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80592"/>
        <c:axId val="846080952"/>
      </c:scatterChart>
      <c:valAx>
        <c:axId val="846080592"/>
        <c:scaling>
          <c:orientation val="minMax"/>
        </c:scaling>
        <c:delete val="0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strRef>
              <c:f>RawData!$A$1</c:f>
              <c:strCache>
                <c:ptCount val="1"/>
                <c:pt idx="0">
                  <c:v>[ONPG] in mM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80952"/>
        <c:crosses val="autoZero"/>
        <c:crossBetween val="midCat"/>
      </c:valAx>
      <c:valAx>
        <c:axId val="846080952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strRef>
              <c:f>RawData!$B$1</c:f>
              <c:strCache>
                <c:ptCount val="1"/>
                <c:pt idx="0">
                  <c:v>v in mM/min</c:v>
                </c:pt>
              </c:strCache>
            </c:strRef>
          </c:tx>
          <c:layout>
            <c:manualLayout>
              <c:xMode val="edge"/>
              <c:yMode val="edge"/>
              <c:x val="6.8610647003803657E-3"/>
              <c:y val="0.31929741752308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8059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16</xdr:row>
      <xdr:rowOff>28575</xdr:rowOff>
    </xdr:from>
    <xdr:ext cx="6846795" cy="7369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6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886450" y="4752975"/>
              <a:ext cx="6846795" cy="736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kumimoji="0" lang="de-DE" sz="2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de-DE" sz="2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𝑏</m:t>
                            </m:r>
                          </m:e>
                        </m:acc>
                      </m:e>
                      <m:sup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)</m:t>
                        </m:r>
                      </m:sup>
                    </m:sSup>
                    <m:r>
                      <a:rPr lang="de-DE" sz="28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2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p>
                                <m: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  <m:sSup>
                              <m:sSupPr>
                                <m:ctrlP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de-DE" sz="28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de-DE" sz="28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  <m:sSup>
                                      <m:sSupPr>
                                        <m:ctrlPr>
                                          <a:rPr kumimoji="0" lang="de-DE" sz="28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acc>
                                          <m:accPr>
                                            <m:chr m:val="̂"/>
                                            <m:ctrlPr>
                                              <a:rPr kumimoji="0" lang="de-DE" sz="28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prstClr val="black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kumimoji="0" lang="de-DE" sz="2800" b="0" i="1" u="none" strike="noStrike" kern="0" cap="none" spc="0" normalizeH="0" baseline="0" noProof="0">
                                                <a:ln>
                                                  <a:noFill/>
                                                </a:ln>
                                                <a:solidFill>
                                                  <a:prstClr val="black"/>
                                                </a:solidFill>
                                                <a:effectLst/>
                                                <a:uLnTx/>
                                                <a:uFillTx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𝑏</m:t>
                                            </m:r>
                                          </m:e>
                                        </m:acc>
                                      </m:e>
                                      <m:sup>
                                        <m:r>
                                          <a:rPr kumimoji="0" lang="de-DE" sz="28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(</m:t>
                                        </m:r>
                                        <m:r>
                                          <a:rPr kumimoji="0" lang="de-DE" sz="28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kumimoji="0" lang="de-DE" sz="28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−1)</m:t>
                                        </m:r>
                                      </m:sup>
                                    </m:sSup>
                                  </m:e>
                                </m:d>
                              </m:e>
                              <m:sup>
                                <m: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  <m:t>−4</m:t>
                                </m:r>
                              </m:sup>
                            </m:sSup>
                            <m:r>
                              <a:rPr lang="de-DE" sz="28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d>
                      </m:e>
                      <m:sup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sSup>
                      <m:sSupPr>
                        <m:ctrlPr>
                          <a:rPr lang="de-DE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p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</m:sSup>
                    <m:sSup>
                      <m:sSupPr>
                        <m:ctrlPr>
                          <a:rPr kumimoji="0" lang="de-DE" sz="28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kumimoji="0" lang="de-DE" sz="2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0" lang="de-DE" sz="2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  <m:sSup>
                              <m:sSupPr>
                                <m:ctrlPr>
                                  <a:rPr kumimoji="0" lang="de-DE" sz="2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acc>
                                  <m:accPr>
                                    <m:chr m:val="̂"/>
                                    <m:ctrlPr>
                                      <a:rPr kumimoji="0" lang="de-DE" sz="28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kumimoji="0" lang="de-DE" sz="28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𝑏</m:t>
                                    </m:r>
                                  </m:e>
                                </m:acc>
                              </m:e>
                              <m:sup>
                                <m:r>
                                  <a:rPr kumimoji="0" lang="de-DE" sz="2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kumimoji="0" lang="de-DE" sz="2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kumimoji="0" lang="de-DE" sz="2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−1)</m:t>
                                </m:r>
                              </m:sup>
                            </m:sSup>
                          </m:e>
                        </m:d>
                      </m:e>
                      <m:sup>
                        <m:r>
                          <a:rPr kumimoji="0" lang="de-DE" sz="28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−4</m:t>
                        </m:r>
                      </m:sup>
                    </m:sSup>
                    <m:r>
                      <a:rPr lang="de-DE" sz="28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US" sz="2800"/>
            </a:p>
          </xdr:txBody>
        </xdr:sp>
      </mc:Choice>
      <mc:Fallback>
        <xdr:sp macro="" textlink="">
          <xdr:nvSpPr>
            <xdr:cNvPr id="2" name="Textfeld 6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886450" y="4752975"/>
              <a:ext cx="6846795" cy="736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0" lang="de-DE" sz="2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𝑏 ̂^(</a:t>
              </a:r>
              <a:r>
                <a:rPr lang="de-DE" sz="2800" b="0" i="0">
                  <a:latin typeface="Cambria Math" panose="02040503050406030204" pitchFamily="18" charset="0"/>
                </a:rPr>
                <a:t>(𝑖))=(𝑋^𝑇 (𝑋</a:t>
              </a:r>
              <a:r>
                <a:rPr kumimoji="0" lang="de-DE" sz="2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𝑏 ̂^((𝑖−1)) )^(</a:t>
              </a:r>
              <a:r>
                <a:rPr lang="de-DE" sz="2800" b="0" i="0">
                  <a:latin typeface="Cambria Math" panose="02040503050406030204" pitchFamily="18" charset="0"/>
                </a:rPr>
                <a:t>−4) 𝑋)^(−1) 𝑋^𝑇</a:t>
              </a:r>
              <a:r>
                <a:rPr kumimoji="0" lang="de-DE" sz="2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(𝑋𝑏 ̂^((𝑖−1)) )^(−4) </a:t>
              </a:r>
              <a:r>
                <a:rPr lang="de-DE" sz="2800" b="0" i="0">
                  <a:latin typeface="Cambria Math" panose="02040503050406030204" pitchFamily="18" charset="0"/>
                </a:rPr>
                <a:t>𝑦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5</xdr:col>
      <xdr:colOff>209550</xdr:colOff>
      <xdr:row>14</xdr:row>
      <xdr:rowOff>190500</xdr:rowOff>
    </xdr:from>
    <xdr:ext cx="3552265" cy="4705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4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5886450" y="4324350"/>
              <a:ext cx="3552265" cy="47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de-DE" sz="28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acc>
                    <m:r>
                      <a:rPr lang="de-DE" sz="28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2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p>
                                <m:r>
                                  <a:rPr lang="de-DE" sz="2800" b="0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  <m:r>
                              <a:rPr lang="de-DE" sz="2800" b="0" i="1">
                                <a:latin typeface="Cambria Math" panose="02040503050406030204" pitchFamily="18" charset="0"/>
                              </a:rPr>
                              <m:t>𝑊𝑋</m:t>
                            </m:r>
                          </m:e>
                        </m:d>
                      </m:e>
                      <m:sup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sSup>
                      <m:sSupPr>
                        <m:ctrlPr>
                          <a:rPr lang="de-DE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p>
                        <m:r>
                          <a:rPr lang="de-DE" sz="28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</m:sSup>
                    <m:r>
                      <a:rPr lang="de-DE" sz="2800" b="0" i="1">
                        <a:latin typeface="Cambria Math" panose="02040503050406030204" pitchFamily="18" charset="0"/>
                      </a:rPr>
                      <m:t>𝑊𝑦</m:t>
                    </m:r>
                  </m:oMath>
                </m:oMathPara>
              </a14:m>
              <a:endParaRPr lang="en-US" sz="2800"/>
            </a:p>
          </xdr:txBody>
        </xdr:sp>
      </mc:Choice>
      <mc:Fallback>
        <xdr:sp macro="" textlink="">
          <xdr:nvSpPr>
            <xdr:cNvPr id="3" name="Textfeld 4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5886450" y="4324350"/>
              <a:ext cx="3552265" cy="47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2800" b="0" i="0">
                  <a:latin typeface="Cambria Math" panose="02040503050406030204" pitchFamily="18" charset="0"/>
                </a:rPr>
                <a:t>𝑏 ̂=(𝑋^𝑇 𝑊𝑋)^(−1) 𝑋^𝑇 𝑊𝑦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6</xdr:col>
      <xdr:colOff>171450</xdr:colOff>
      <xdr:row>0</xdr:row>
      <xdr:rowOff>66674</xdr:rowOff>
    </xdr:from>
    <xdr:to>
      <xdr:col>10</xdr:col>
      <xdr:colOff>1133475</xdr:colOff>
      <xdr:row>13</xdr:row>
      <xdr:rowOff>238124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19049</xdr:rowOff>
    </xdr:from>
    <xdr:to>
      <xdr:col>7</xdr:col>
      <xdr:colOff>380999</xdr:colOff>
      <xdr:row>14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9DD79-BB7C-1DA4-D7CA-4B3C12E2F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workbookViewId="0">
      <selection activeCell="F2" sqref="F2"/>
    </sheetView>
  </sheetViews>
  <sheetFormatPr defaultRowHeight="23.25"/>
  <cols>
    <col min="1" max="1" width="2.84375" customWidth="1"/>
    <col min="2" max="3" width="9.3828125" bestFit="1" customWidth="1"/>
    <col min="4" max="4" width="12.4609375" bestFit="1" customWidth="1"/>
    <col min="5" max="5" width="10.4609375" bestFit="1" customWidth="1"/>
  </cols>
  <sheetData>
    <row r="1" spans="2:13">
      <c r="B1" s="1" t="s">
        <v>0</v>
      </c>
      <c r="C1" s="1" t="s">
        <v>1</v>
      </c>
      <c r="D1" s="1" t="s">
        <v>3</v>
      </c>
      <c r="E1" s="1" t="s">
        <v>4</v>
      </c>
      <c r="F1" s="1" t="s">
        <v>2</v>
      </c>
      <c r="L1" s="6"/>
    </row>
    <row r="2" spans="2:13">
      <c r="B2" s="2">
        <v>2</v>
      </c>
      <c r="C2" s="3">
        <v>6.3394496343405451E-2</v>
      </c>
      <c r="D2" s="2" cm="1">
        <f t="array" aca="1" ref="D2:D15" ca="1">MMULT(B2:B15^{0,1},_xlfn.ANCHORARRAY(F2))</f>
        <v>6.0716463368158204E-2</v>
      </c>
      <c r="E2" cm="1">
        <f t="array" aca="1" ref="E2:E15" ca="1">1/_xlfn.ANCHORARRAY(D2)^4</f>
        <v>73582.431226761008</v>
      </c>
      <c r="F2" s="3" cm="1">
        <f t="array" aca="1" ref="F2:F3" ca="1">IFERROR(MMULT(MINVERSE(MMULT(MMULT(TRANSPOSE(B2:B15^{0,1}),IF(_xlfn.MUNIT(ROWS(_xlfn.ANCHORARRAY(E2)))=1,_xlfn.ANCHORARRAY(E2),0)),B2:B15^{0,1})),MMULT(MMULT(TRANSPOSE(B2:B15^{0,1}),IF(_xlfn.MUNIT(ROWS(_xlfn.ANCHORARRAY(E2)))=1,_xlfn.ANCHORARRAY(E2),0)),C2:C15)),{0.01;0.01})</f>
        <v>9.4532059939276547E-3</v>
      </c>
      <c r="G2" s="2"/>
      <c r="I2" s="4"/>
      <c r="L2" cm="1">
        <f t="array" ref="L2:L3">TRANSPOSE(LINEST(C2:C15,B2:B15,TRUE))</f>
        <v>2.6960720482879764E-2</v>
      </c>
      <c r="M2" s="6" t="s">
        <v>5</v>
      </c>
    </row>
    <row r="3" spans="2:13">
      <c r="B3" s="2">
        <v>0.5</v>
      </c>
      <c r="C3" s="3">
        <v>2.1780404300932876E-2</v>
      </c>
      <c r="D3" s="2">
        <f ca="1"/>
        <v>2.2269020337485297E-2</v>
      </c>
      <c r="E3">
        <f ca="1"/>
        <v>4066263.8207549588</v>
      </c>
      <c r="F3" s="3">
        <f ca="1"/>
        <v>2.5631628687115271E-2</v>
      </c>
      <c r="L3">
        <v>9.2574535591878511E-3</v>
      </c>
      <c r="M3" s="6" t="s">
        <v>6</v>
      </c>
    </row>
    <row r="4" spans="2:13">
      <c r="B4" s="2">
        <v>0.2857142857142857</v>
      </c>
      <c r="C4" s="3">
        <v>1.7293770489875449E-2</v>
      </c>
      <c r="D4" s="2">
        <f ca="1"/>
        <v>1.6776528475960596E-2</v>
      </c>
      <c r="E4">
        <f ca="1"/>
        <v>12623843.637913171</v>
      </c>
      <c r="F4" s="6" t="s">
        <v>10</v>
      </c>
      <c r="L4" s="6"/>
    </row>
    <row r="5" spans="2:13">
      <c r="B5" s="2">
        <v>0.2</v>
      </c>
      <c r="C5" s="3">
        <v>1.3585941267975897E-2</v>
      </c>
      <c r="D5" s="2">
        <f ca="1"/>
        <v>1.4579531731350716E-2</v>
      </c>
      <c r="E5">
        <f ca="1"/>
        <v>22132256.675912511</v>
      </c>
      <c r="F5" s="3">
        <f ca="1">1/F2</f>
        <v>105.78421761277161</v>
      </c>
      <c r="L5">
        <f>1/L3</f>
        <v>108.02106579379148</v>
      </c>
      <c r="M5" s="6" t="s">
        <v>10</v>
      </c>
    </row>
    <row r="6" spans="2:13">
      <c r="B6" s="2">
        <v>0.15384615384615385</v>
      </c>
      <c r="C6" s="3">
        <v>1.4332074451687077E-2</v>
      </c>
      <c r="D6" s="2">
        <f ca="1"/>
        <v>1.3396533484253088E-2</v>
      </c>
      <c r="E6">
        <f ca="1"/>
        <v>31047759.402518965</v>
      </c>
      <c r="F6" s="6" t="s">
        <v>11</v>
      </c>
      <c r="L6" s="11">
        <f>L2/L3</f>
        <v>2.9123257611291766</v>
      </c>
      <c r="M6" s="6" t="s">
        <v>11</v>
      </c>
    </row>
    <row r="7" spans="2:13">
      <c r="B7" s="2">
        <v>0.125</v>
      </c>
      <c r="C7" s="3">
        <v>1.2285469594261311E-2</v>
      </c>
      <c r="D7" s="2">
        <f ca="1"/>
        <v>1.2657159579817071E-2</v>
      </c>
      <c r="E7">
        <f ca="1"/>
        <v>38963232.261614293</v>
      </c>
      <c r="F7" s="3">
        <f ca="1">F3/F2</f>
        <v>2.7114217868075614</v>
      </c>
    </row>
    <row r="8" spans="2:13">
      <c r="B8" s="2">
        <v>0.10526315789473684</v>
      </c>
      <c r="C8" s="3">
        <v>1.2350346223430854E-2</v>
      </c>
      <c r="D8" s="2">
        <f ca="1"/>
        <v>1.2151272171518743E-2</v>
      </c>
      <c r="E8">
        <f ca="1"/>
        <v>45868338.170771159</v>
      </c>
    </row>
    <row r="9" spans="2:13">
      <c r="B9" s="2">
        <v>9.0909090909090912E-2</v>
      </c>
      <c r="C9" s="3">
        <v>1.1490915224968564E-2</v>
      </c>
      <c r="D9" s="2">
        <f ca="1"/>
        <v>1.1783354056392687E-2</v>
      </c>
      <c r="E9">
        <f ca="1"/>
        <v>51870960.652051508</v>
      </c>
    </row>
    <row r="10" spans="2:13">
      <c r="B10" s="2">
        <v>0.08</v>
      </c>
      <c r="C10" s="3">
        <v>1.1565525758392004E-2</v>
      </c>
      <c r="D10" s="2">
        <f ca="1"/>
        <v>1.1503736288896883E-2</v>
      </c>
      <c r="E10">
        <f ca="1"/>
        <v>57101081.035778292</v>
      </c>
    </row>
    <row r="11" spans="2:13">
      <c r="B11" s="2">
        <v>7.1428571428571425E-2</v>
      </c>
      <c r="C11" s="3">
        <v>1.1609309133496257E-2</v>
      </c>
      <c r="D11" s="2">
        <f ca="1"/>
        <v>1.1284036614435895E-2</v>
      </c>
      <c r="E11">
        <f ca="1"/>
        <v>61679671.673997022</v>
      </c>
    </row>
    <row r="12" spans="2:13">
      <c r="B12" s="2">
        <v>6.4516129032258063E-2</v>
      </c>
      <c r="C12" s="3">
        <v>1.1098912173420059E-2</v>
      </c>
      <c r="D12" s="2">
        <f ca="1"/>
        <v>1.1106859457612517E-2</v>
      </c>
      <c r="E12">
        <f ca="1"/>
        <v>65710518.494781718</v>
      </c>
    </row>
    <row r="13" spans="2:13">
      <c r="B13" s="2">
        <v>5.8823529411764705E-2</v>
      </c>
      <c r="C13" s="3">
        <v>1.0826135937726333E-2</v>
      </c>
      <c r="D13" s="5">
        <f ca="1"/>
        <v>1.0960948857875619E-2</v>
      </c>
      <c r="E13">
        <f ca="1"/>
        <v>69279922.69224605</v>
      </c>
    </row>
    <row r="14" spans="2:13">
      <c r="B14" s="2">
        <v>5.4054054054054057E-2</v>
      </c>
      <c r="C14" s="3">
        <v>1.0870128809939384E-2</v>
      </c>
      <c r="D14" s="9">
        <f ca="1"/>
        <v>1.0838699436474433E-2</v>
      </c>
      <c r="E14">
        <f ca="1"/>
        <v>72458828.330058321</v>
      </c>
    </row>
    <row r="15" spans="2:13">
      <c r="B15" s="2">
        <v>0.05</v>
      </c>
      <c r="C15" s="3">
        <v>1.063808850570494E-2</v>
      </c>
      <c r="D15" s="2">
        <f ca="1"/>
        <v>1.0734787428283425E-2</v>
      </c>
      <c r="E15">
        <f ca="1"/>
        <v>75305414.685877532</v>
      </c>
    </row>
    <row r="16" spans="2:13">
      <c r="B16" s="7"/>
      <c r="C16" s="7"/>
      <c r="D16" s="2"/>
    </row>
    <row r="17" spans="2:3">
      <c r="B17" s="7"/>
      <c r="C17" s="7"/>
    </row>
    <row r="18" spans="2:3">
      <c r="B18" s="7"/>
      <c r="C18" s="7"/>
    </row>
    <row r="19" spans="2:3">
      <c r="B19" s="7"/>
      <c r="C19" s="7"/>
    </row>
    <row r="20" spans="2:3">
      <c r="B20" s="7"/>
      <c r="C20" s="7"/>
    </row>
    <row r="21" spans="2:3">
      <c r="B21" s="7"/>
      <c r="C21" s="7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7D9-A636-4FB0-B077-B49E86A5EC80}">
  <dimension ref="A1:B36"/>
  <sheetViews>
    <sheetView topLeftCell="A16" workbookViewId="0">
      <selection activeCell="A19" sqref="A19:B33"/>
    </sheetView>
  </sheetViews>
  <sheetFormatPr defaultRowHeight="23.25"/>
  <cols>
    <col min="1" max="1" width="14.84375" customWidth="1"/>
    <col min="2" max="2" width="11.765625" bestFit="1" customWidth="1"/>
  </cols>
  <sheetData>
    <row r="1" spans="1:2">
      <c r="A1" s="6" t="s">
        <v>14</v>
      </c>
      <c r="B1" s="6" t="s">
        <v>12</v>
      </c>
    </row>
    <row r="2" spans="1:2">
      <c r="A2" s="10">
        <v>0.5</v>
      </c>
      <c r="B2" s="10">
        <v>15.774240000000001</v>
      </c>
    </row>
    <row r="3" spans="1:2">
      <c r="A3" s="10">
        <v>2</v>
      </c>
      <c r="B3" s="10">
        <v>45.91283</v>
      </c>
    </row>
    <row r="4" spans="1:2">
      <c r="A4" s="10">
        <v>3.5</v>
      </c>
      <c r="B4" s="10">
        <v>57.824289999999998</v>
      </c>
    </row>
    <row r="5" spans="1:2">
      <c r="A5" s="10">
        <v>5</v>
      </c>
      <c r="B5" s="10">
        <v>73.605500000000006</v>
      </c>
    </row>
    <row r="6" spans="1:2">
      <c r="A6" s="10">
        <v>6.5</v>
      </c>
      <c r="B6" s="10">
        <v>69.773570000000007</v>
      </c>
    </row>
    <row r="7" spans="1:2">
      <c r="A7" s="10">
        <v>8</v>
      </c>
      <c r="B7" s="10">
        <v>81.396969999999996</v>
      </c>
    </row>
    <row r="8" spans="1:2">
      <c r="A8" s="10">
        <v>9.5</v>
      </c>
      <c r="B8" s="10">
        <v>80.969390000000004</v>
      </c>
    </row>
    <row r="9" spans="1:2">
      <c r="A9" s="10">
        <v>11</v>
      </c>
      <c r="B9" s="10">
        <v>87.025270000000006</v>
      </c>
    </row>
    <row r="10" spans="1:2">
      <c r="A10" s="10">
        <v>12.5</v>
      </c>
      <c r="B10" s="10">
        <v>86.463859999999997</v>
      </c>
    </row>
    <row r="11" spans="1:2">
      <c r="A11" s="10">
        <v>14</v>
      </c>
      <c r="B11" s="10">
        <v>86.137770000000003</v>
      </c>
    </row>
    <row r="12" spans="1:2">
      <c r="A12" s="10">
        <v>15.5</v>
      </c>
      <c r="B12" s="10">
        <v>90.098920000000007</v>
      </c>
    </row>
    <row r="13" spans="1:2">
      <c r="A13" s="10">
        <v>17</v>
      </c>
      <c r="B13" s="10">
        <v>92.369060000000005</v>
      </c>
    </row>
    <row r="14" spans="1:2">
      <c r="A14" s="10">
        <v>18.5</v>
      </c>
      <c r="B14" s="10">
        <v>91.995230000000006</v>
      </c>
    </row>
    <row r="15" spans="1:2">
      <c r="A15" s="10">
        <v>20</v>
      </c>
      <c r="B15" s="10">
        <v>94.001850000000005</v>
      </c>
    </row>
    <row r="18" spans="1:2">
      <c r="A18" s="6" t="s">
        <v>8</v>
      </c>
    </row>
    <row r="19" spans="1:2">
      <c r="A19" t="s">
        <v>7</v>
      </c>
      <c r="B19" t="s">
        <v>13</v>
      </c>
    </row>
    <row r="20" spans="1:2">
      <c r="A20" s="3" cm="1">
        <f t="array" ref="A20:A33">1/A2:A15</f>
        <v>2</v>
      </c>
      <c r="B20" s="5" cm="1">
        <f t="array" ref="B20:B33">1/B2:B15</f>
        <v>6.3394496343405451E-2</v>
      </c>
    </row>
    <row r="21" spans="1:2">
      <c r="A21" s="3">
        <v>0.5</v>
      </c>
      <c r="B21" s="5">
        <v>2.1780404300932876E-2</v>
      </c>
    </row>
    <row r="22" spans="1:2">
      <c r="A22" s="3">
        <v>0.2857142857142857</v>
      </c>
      <c r="B22" s="5">
        <v>1.7293770489875449E-2</v>
      </c>
    </row>
    <row r="23" spans="1:2">
      <c r="A23" s="3">
        <v>0.2</v>
      </c>
      <c r="B23" s="5">
        <v>1.3585941267975897E-2</v>
      </c>
    </row>
    <row r="24" spans="1:2">
      <c r="A24" s="3">
        <v>0.15384615384615385</v>
      </c>
      <c r="B24" s="5">
        <v>1.4332074451687077E-2</v>
      </c>
    </row>
    <row r="25" spans="1:2">
      <c r="A25" s="3">
        <v>0.125</v>
      </c>
      <c r="B25" s="5">
        <v>1.2285469594261311E-2</v>
      </c>
    </row>
    <row r="26" spans="1:2">
      <c r="A26" s="3">
        <v>0.10526315789473684</v>
      </c>
      <c r="B26" s="5">
        <v>1.2350346223430854E-2</v>
      </c>
    </row>
    <row r="27" spans="1:2">
      <c r="A27" s="3">
        <v>9.0909090909090912E-2</v>
      </c>
      <c r="B27" s="5">
        <v>1.1490915224968564E-2</v>
      </c>
    </row>
    <row r="28" spans="1:2">
      <c r="A28" s="3">
        <v>0.08</v>
      </c>
      <c r="B28" s="5">
        <v>1.1565525758392004E-2</v>
      </c>
    </row>
    <row r="29" spans="1:2">
      <c r="A29" s="3">
        <v>7.1428571428571425E-2</v>
      </c>
      <c r="B29" s="5">
        <v>1.1609309133496257E-2</v>
      </c>
    </row>
    <row r="30" spans="1:2">
      <c r="A30" s="3">
        <v>6.4516129032258063E-2</v>
      </c>
      <c r="B30" s="5">
        <v>1.1098912173420059E-2</v>
      </c>
    </row>
    <row r="31" spans="1:2">
      <c r="A31" s="3">
        <v>5.8823529411764705E-2</v>
      </c>
      <c r="B31" s="5">
        <v>1.0826135937726333E-2</v>
      </c>
    </row>
    <row r="32" spans="1:2">
      <c r="A32" s="3">
        <v>5.4054054054054057E-2</v>
      </c>
      <c r="B32" s="5">
        <v>1.0870128809939384E-2</v>
      </c>
    </row>
    <row r="33" spans="1:2">
      <c r="A33" s="3">
        <v>0.05</v>
      </c>
      <c r="B33" s="5">
        <v>1.063808850570494E-2</v>
      </c>
    </row>
    <row r="35" spans="1:2">
      <c r="A35" t="s">
        <v>9</v>
      </c>
    </row>
    <row r="36" spans="1:2">
      <c r="A36" s="8" t="str">
        <f>HYPERLINK("https://en.wikipedia.org/wiki/Lineweaver%E2%80%93Burk_plot")</f>
        <v>https://en.wikipedia.org/wiki/Lineweaver%E2%80%93Burk_plot</v>
      </c>
    </row>
  </sheetData>
  <phoneticPr fontId="6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LineweaverBurkAnalysis</vt:lpstr>
      <vt:lpstr>RawData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mschneider</dc:creator>
  <cp:lastModifiedBy>mschneider</cp:lastModifiedBy>
  <dcterms:created xsi:type="dcterms:W3CDTF">2023-06-27T19:16:20Z</dcterms:created>
  <dcterms:modified xsi:type="dcterms:W3CDTF">2023-07-30T16:45:17Z</dcterms:modified>
</cp:coreProperties>
</file>